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rlnet-my.sharepoint.com/personal/pholter_aashtoresource_org/Documents/Documents/AAP/Equipment Procedures and Forms/"/>
    </mc:Choice>
  </mc:AlternateContent>
  <xr:revisionPtr revIDLastSave="81" documentId="8_{EAA1A506-14B2-48A3-A3BD-4183F2C9A43B}" xr6:coauthVersionLast="47" xr6:coauthVersionMax="47" xr10:uidLastSave="{B3C549AC-9EC3-4E63-A2E4-E5A3FCFB3A31}"/>
  <bookViews>
    <workbookView xWindow="-108" yWindow="-108" windowWidth="23256" windowHeight="12576" xr2:uid="{00000000-000D-0000-FFFF-FFFF00000000}"/>
  </bookViews>
  <sheets>
    <sheet name="Page 1" sheetId="1" r:id="rId1"/>
  </sheets>
  <definedNames>
    <definedName name="_xlnm.Print_Area" localSheetId="0">'Page 1'!$A$1:$M$59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1" i="1" l="1"/>
  <c r="I41" i="1" s="1"/>
  <c r="J41" i="1" s="1"/>
  <c r="G40" i="1"/>
  <c r="K40" i="1" s="1"/>
  <c r="M40" i="1" s="1"/>
  <c r="G39" i="1"/>
  <c r="I39" i="1" s="1"/>
  <c r="J39" i="1" s="1"/>
  <c r="G36" i="1"/>
  <c r="I36" i="1" s="1"/>
  <c r="J36" i="1" s="1"/>
  <c r="G37" i="1"/>
  <c r="K37" i="1" s="1"/>
  <c r="G38" i="1"/>
  <c r="I38" i="1" s="1"/>
  <c r="J38" i="1" s="1"/>
  <c r="G34" i="1"/>
  <c r="G35" i="1"/>
  <c r="K35" i="1" s="1"/>
  <c r="L35" i="1" s="1"/>
  <c r="G32" i="1"/>
  <c r="G33" i="1"/>
  <c r="I33" i="1" s="1"/>
  <c r="J33" i="1" s="1"/>
  <c r="G28" i="1"/>
  <c r="I28" i="1" s="1"/>
  <c r="J28" i="1" s="1"/>
  <c r="G23" i="1"/>
  <c r="K23" i="1" s="1"/>
  <c r="L23" i="1" s="1"/>
  <c r="G25" i="1"/>
  <c r="I25" i="1" s="1"/>
  <c r="J25" i="1" s="1"/>
  <c r="G22" i="1"/>
  <c r="I22" i="1" s="1"/>
  <c r="J22" i="1" s="1"/>
  <c r="G42" i="1"/>
  <c r="G24" i="1"/>
  <c r="I24" i="1" s="1"/>
  <c r="J24" i="1" s="1"/>
  <c r="G26" i="1"/>
  <c r="K26" i="1" s="1"/>
  <c r="L26" i="1" s="1"/>
  <c r="G27" i="1"/>
  <c r="K27" i="1" s="1"/>
  <c r="L27" i="1" s="1"/>
  <c r="G29" i="1"/>
  <c r="K29" i="1" s="1"/>
  <c r="L29" i="1" s="1"/>
  <c r="G30" i="1"/>
  <c r="I30" i="1" s="1"/>
  <c r="J30" i="1" s="1"/>
  <c r="G31" i="1"/>
  <c r="K31" i="1" s="1"/>
  <c r="L31" i="1" s="1"/>
  <c r="I32" i="1"/>
  <c r="J32" i="1" s="1"/>
  <c r="I34" i="1"/>
  <c r="J34" i="1" s="1"/>
  <c r="K24" i="1"/>
  <c r="L24" i="1" s="1"/>
  <c r="K22" i="1"/>
  <c r="M22" i="1" s="1"/>
  <c r="I23" i="1"/>
  <c r="J23" i="1" s="1"/>
  <c r="K28" i="1" l="1"/>
  <c r="M28" i="1" s="1"/>
  <c r="K38" i="1"/>
  <c r="L38" i="1" s="1"/>
  <c r="K41" i="1"/>
  <c r="L41" i="1" s="1"/>
  <c r="I40" i="1"/>
  <c r="J40" i="1" s="1"/>
  <c r="I37" i="1"/>
  <c r="J37" i="1" s="1"/>
  <c r="K36" i="1"/>
  <c r="L36" i="1" s="1"/>
  <c r="I35" i="1"/>
  <c r="J35" i="1" s="1"/>
  <c r="K34" i="1"/>
  <c r="L34" i="1" s="1"/>
  <c r="K33" i="1"/>
  <c r="M33" i="1" s="1"/>
  <c r="I29" i="1"/>
  <c r="J29" i="1" s="1"/>
  <c r="I27" i="1"/>
  <c r="J27" i="1" s="1"/>
  <c r="M35" i="1"/>
  <c r="L22" i="1"/>
  <c r="L37" i="1"/>
  <c r="M37" i="1"/>
  <c r="K25" i="1"/>
  <c r="K30" i="1"/>
  <c r="M29" i="1"/>
  <c r="M24" i="1"/>
  <c r="M26" i="1"/>
  <c r="L44" i="1"/>
  <c r="L45" i="1" s="1"/>
  <c r="L46" i="1" s="1"/>
  <c r="L40" i="1"/>
  <c r="I26" i="1"/>
  <c r="J26" i="1" s="1"/>
  <c r="I31" i="1"/>
  <c r="J31" i="1" s="1"/>
  <c r="K39" i="1"/>
  <c r="M31" i="1"/>
  <c r="M27" i="1"/>
  <c r="M23" i="1"/>
  <c r="K32" i="1"/>
  <c r="L28" i="1" l="1"/>
  <c r="M38" i="1"/>
  <c r="M41" i="1"/>
  <c r="L33" i="1"/>
  <c r="M36" i="1"/>
  <c r="M34" i="1"/>
  <c r="L39" i="1"/>
  <c r="M39" i="1"/>
  <c r="L25" i="1"/>
  <c r="M25" i="1"/>
  <c r="L30" i="1"/>
  <c r="M30" i="1"/>
  <c r="L48" i="1"/>
  <c r="L47" i="1"/>
  <c r="L32" i="1"/>
  <c r="M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 Holter</author>
  </authors>
  <commentList>
    <comment ref="D2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Pete Holter:</t>
        </r>
        <r>
          <rPr>
            <sz val="9"/>
            <color indexed="81"/>
            <rFont val="Tahoma"/>
            <family val="2"/>
          </rPr>
          <t xml:space="preserve">
If different from the sieves used in the mechanical shaker.</t>
        </r>
      </text>
    </comment>
  </commentList>
</comments>
</file>

<file path=xl/sharedStrings.xml><?xml version="1.0" encoding="utf-8"?>
<sst xmlns="http://schemas.openxmlformats.org/spreadsheetml/2006/main" count="56" uniqueCount="55">
  <si>
    <t>Pan</t>
  </si>
  <si>
    <t>Mass Retained after Mechanical Shake</t>
  </si>
  <si>
    <t>Mass Passing After 1-Minute Hand Shake</t>
  </si>
  <si>
    <t>MECHANICAL SHAKER SIEVING SUFFICIENCY CHECK</t>
  </si>
  <si>
    <t>Date of Check:</t>
  </si>
  <si>
    <t>Total Cumulative Mass After Mechanical Shake:</t>
  </si>
  <si>
    <t>Aggregate Source / Type:</t>
  </si>
  <si>
    <t>Preparation Date:</t>
  </si>
  <si>
    <t>Revision Date:</t>
  </si>
  <si>
    <t>Comments:</t>
  </si>
  <si>
    <t>Sieve Size</t>
  </si>
  <si>
    <t>1/2"</t>
  </si>
  <si>
    <t>3/8"</t>
  </si>
  <si>
    <t>No. 4</t>
  </si>
  <si>
    <t>No. 8</t>
  </si>
  <si>
    <t>No. 16</t>
  </si>
  <si>
    <t>No. 30</t>
  </si>
  <si>
    <t>No. 50</t>
  </si>
  <si>
    <t>No. 100</t>
  </si>
  <si>
    <t>No. 200</t>
  </si>
  <si>
    <t>3/4"</t>
  </si>
  <si>
    <t xml:space="preserve">Name of Technician:  </t>
  </si>
  <si>
    <t>1"</t>
  </si>
  <si>
    <t>Mass of Sieve / Pan</t>
  </si>
  <si>
    <t>Original Total Sample Mass Before Wash:</t>
  </si>
  <si>
    <t>Total Sample Mass After Wash:</t>
  </si>
  <si>
    <t>Difference in Grams Between Total Sample Mass After Wash and Total Cumulative Mass After Mechanical Shake:</t>
  </si>
  <si>
    <t>Difference less than or equal to 0.2% of the total sample mass after wash (T30 / D5444)?</t>
  </si>
  <si>
    <t>Difference less than or equal to 0.3% of the total sample mass after wash (T27 / C136)?</t>
  </si>
  <si>
    <t>No. 10</t>
  </si>
  <si>
    <t>No. 40</t>
  </si>
  <si>
    <t>Difference in Percentage Between Total Sample Mass After Wash and Total Cumulative Mass After Mechanical Shake:</t>
  </si>
  <si>
    <t>%</t>
  </si>
  <si>
    <t>g</t>
  </si>
  <si>
    <t>No. 20</t>
  </si>
  <si>
    <t>No. 140</t>
  </si>
  <si>
    <t>5/8"</t>
  </si>
  <si>
    <t>1/4"</t>
  </si>
  <si>
    <t>No. 60</t>
  </si>
  <si>
    <t>No. 80</t>
  </si>
  <si>
    <r>
      <t>1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>/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"</t>
    </r>
  </si>
  <si>
    <t>Satisfactory / Failure (C136 &amp; T88 / D422) (&lt;= 1%)</t>
  </si>
  <si>
    <t>Percent Passing / Mass Retained (C136 &amp; T88 / D422)</t>
  </si>
  <si>
    <t>Percent Passing / Original Total Sample Mass (T27, T30 / D5444, &amp; D6913)</t>
  </si>
  <si>
    <t>IDs for Sieves Used in Mechanical Shaker</t>
  </si>
  <si>
    <t>IDs for Sieves Used in Hand-Shake Check</t>
  </si>
  <si>
    <t>Name of Procedure Followed:</t>
  </si>
  <si>
    <t>Mechanical Shaker ID:</t>
  </si>
  <si>
    <t>Reference Timing Device ID:</t>
  </si>
  <si>
    <t>Balance ID:</t>
  </si>
  <si>
    <t xml:space="preserve">Time for test as indicated by timer on shaker: </t>
  </si>
  <si>
    <t xml:space="preserve">Time indicated by reference timing device: </t>
  </si>
  <si>
    <t>Mass of Sieve / Pan + Sample</t>
  </si>
  <si>
    <t>Satisfactory / Failure (T27 and T30 / D5444) (&lt;= 0.5%)</t>
  </si>
  <si>
    <t>Satisfactory / Failure (D6913) (&lt; 0.5%)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</si>
</sst>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0"/>
      <name val="Arial"/>
    </font>
    <font>
      <b/>
      <sz val="1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name val="Calibri"/>
      <family val="2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vertAlign val="superscript"/>
      <sz val="10"/>
      <name val="Arial"/>
      <family val="2"/>
    </font>
    <font>
      <vertAlign val="subscript"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/>
    <xf numFmtId="0" fontId="2" fillId="0" borderId="0" xfId="0" applyFont="1" applyAlignment="1">
      <alignment vertical="center"/>
    </xf>
    <xf numFmtId="2" fontId="0" fillId="2" borderId="1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0" fontId="7" fillId="0" borderId="0" xfId="0" applyFont="1"/>
    <xf numFmtId="0" fontId="7" fillId="0" borderId="0" xfId="0" applyFont="1" applyBorder="1"/>
    <xf numFmtId="0" fontId="6" fillId="0" borderId="0" xfId="0" applyFont="1"/>
    <xf numFmtId="0" fontId="5" fillId="0" borderId="0" xfId="0" applyFont="1" applyAlignment="1"/>
    <xf numFmtId="0" fontId="9" fillId="0" borderId="0" xfId="0" applyFont="1" applyAlignment="1"/>
    <xf numFmtId="164" fontId="0" fillId="0" borderId="3" xfId="0" applyNumberFormat="1" applyBorder="1" applyAlignment="1" applyProtection="1">
      <alignment horizontal="center"/>
      <protection locked="0"/>
    </xf>
    <xf numFmtId="164" fontId="9" fillId="0" borderId="4" xfId="0" applyNumberFormat="1" applyFont="1" applyBorder="1" applyAlignment="1" applyProtection="1">
      <alignment horizontal="center"/>
      <protection locked="0"/>
    </xf>
    <xf numFmtId="0" fontId="0" fillId="2" borderId="1" xfId="0" applyFill="1" applyBorder="1"/>
    <xf numFmtId="0" fontId="6" fillId="0" borderId="5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center"/>
      <protection locked="0"/>
    </xf>
    <xf numFmtId="164" fontId="0" fillId="0" borderId="8" xfId="0" applyNumberFormat="1" applyBorder="1" applyAlignment="1" applyProtection="1">
      <alignment horizontal="center"/>
      <protection locked="0"/>
    </xf>
    <xf numFmtId="0" fontId="9" fillId="0" borderId="0" xfId="0" applyFont="1" applyBorder="1" applyProtection="1"/>
    <xf numFmtId="0" fontId="5" fillId="0" borderId="0" xfId="0" applyFont="1" applyBorder="1" applyAlignment="1" applyProtection="1">
      <alignment horizontal="left"/>
    </xf>
    <xf numFmtId="0" fontId="9" fillId="0" borderId="0" xfId="0" applyFont="1" applyBorder="1" applyAlignment="1" applyProtection="1">
      <alignment horizontal="left"/>
    </xf>
    <xf numFmtId="164" fontId="0" fillId="0" borderId="0" xfId="0" applyNumberFormat="1" applyBorder="1" applyAlignment="1">
      <alignment horizontal="right"/>
    </xf>
    <xf numFmtId="164" fontId="8" fillId="0" borderId="0" xfId="0" applyNumberFormat="1" applyFont="1" applyBorder="1"/>
    <xf numFmtId="0" fontId="8" fillId="0" borderId="0" xfId="0" applyNumberFormat="1" applyFont="1" applyBorder="1" applyAlignment="1">
      <alignment horizontal="right"/>
    </xf>
    <xf numFmtId="0" fontId="1" fillId="0" borderId="9" xfId="0" applyFont="1" applyBorder="1" applyAlignment="1">
      <alignment horizontal="center"/>
    </xf>
    <xf numFmtId="0" fontId="7" fillId="0" borderId="9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7" fillId="0" borderId="10" xfId="0" applyFont="1" applyFill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164" fontId="6" fillId="0" borderId="5" xfId="0" applyNumberFormat="1" applyFont="1" applyBorder="1" applyAlignment="1" applyProtection="1">
      <alignment horizontal="center"/>
      <protection locked="0"/>
    </xf>
    <xf numFmtId="164" fontId="6" fillId="0" borderId="7" xfId="0" applyNumberFormat="1" applyFont="1" applyBorder="1" applyAlignment="1" applyProtection="1">
      <alignment horizontal="center"/>
      <protection locked="0"/>
    </xf>
    <xf numFmtId="164" fontId="6" fillId="0" borderId="6" xfId="0" applyNumberFormat="1" applyFont="1" applyBorder="1" applyAlignment="1" applyProtection="1">
      <alignment horizontal="center"/>
      <protection locked="0"/>
    </xf>
    <xf numFmtId="2" fontId="0" fillId="3" borderId="4" xfId="0" applyNumberFormat="1" applyFill="1" applyBorder="1" applyAlignment="1">
      <alignment horizontal="center"/>
    </xf>
    <xf numFmtId="164" fontId="0" fillId="0" borderId="11" xfId="0" applyNumberFormat="1" applyFill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6" fillId="4" borderId="12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6" fillId="4" borderId="14" xfId="0" applyFont="1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164" fontId="0" fillId="4" borderId="3" xfId="0" applyNumberFormat="1" applyFill="1" applyBorder="1" applyAlignment="1" applyProtection="1">
      <alignment horizontal="center"/>
    </xf>
    <xf numFmtId="0" fontId="8" fillId="4" borderId="16" xfId="0" applyNumberFormat="1" applyFont="1" applyFill="1" applyBorder="1" applyAlignment="1">
      <alignment horizontal="right"/>
    </xf>
    <xf numFmtId="0" fontId="8" fillId="4" borderId="8" xfId="0" applyNumberFormat="1" applyFont="1" applyFill="1" applyBorder="1" applyAlignment="1">
      <alignment horizontal="right"/>
    </xf>
    <xf numFmtId="0" fontId="8" fillId="4" borderId="3" xfId="0" applyNumberFormat="1" applyFont="1" applyFill="1" applyBorder="1" applyAlignment="1">
      <alignment horizontal="right"/>
    </xf>
    <xf numFmtId="164" fontId="8" fillId="4" borderId="8" xfId="0" applyNumberFormat="1" applyFont="1" applyFill="1" applyBorder="1"/>
    <xf numFmtId="164" fontId="0" fillId="5" borderId="19" xfId="0" applyNumberFormat="1" applyFill="1" applyBorder="1" applyAlignment="1" applyProtection="1">
      <alignment horizontal="center"/>
      <protection locked="0"/>
    </xf>
    <xf numFmtId="164" fontId="0" fillId="5" borderId="20" xfId="0" applyNumberFormat="1" applyFill="1" applyBorder="1" applyAlignment="1" applyProtection="1">
      <alignment horizontal="center"/>
      <protection locked="0"/>
    </xf>
    <xf numFmtId="164" fontId="0" fillId="5" borderId="21" xfId="0" applyNumberFormat="1" applyFill="1" applyBorder="1" applyAlignment="1" applyProtection="1">
      <alignment horizontal="center"/>
      <protection locked="0"/>
    </xf>
    <xf numFmtId="0" fontId="0" fillId="4" borderId="4" xfId="0" applyFill="1" applyBorder="1"/>
    <xf numFmtId="0" fontId="0" fillId="4" borderId="22" xfId="0" applyFill="1" applyBorder="1"/>
    <xf numFmtId="0" fontId="0" fillId="4" borderId="22" xfId="0" applyFill="1" applyBorder="1" applyAlignment="1">
      <alignment horizontal="right"/>
    </xf>
    <xf numFmtId="2" fontId="17" fillId="4" borderId="3" xfId="0" applyNumberFormat="1" applyFont="1" applyFill="1" applyBorder="1"/>
    <xf numFmtId="164" fontId="17" fillId="4" borderId="3" xfId="0" applyNumberFormat="1" applyFont="1" applyFill="1" applyBorder="1"/>
    <xf numFmtId="164" fontId="0" fillId="4" borderId="8" xfId="0" applyNumberFormat="1" applyFill="1" applyBorder="1" applyAlignment="1" applyProtection="1">
      <alignment horizontal="center"/>
    </xf>
    <xf numFmtId="164" fontId="0" fillId="4" borderId="11" xfId="0" applyNumberFormat="1" applyFill="1" applyBorder="1" applyAlignment="1" applyProtection="1">
      <alignment horizontal="center"/>
    </xf>
    <xf numFmtId="0" fontId="16" fillId="0" borderId="0" xfId="0" applyFont="1" applyAlignment="1">
      <alignment horizontal="right"/>
    </xf>
    <xf numFmtId="14" fontId="16" fillId="0" borderId="0" xfId="0" applyNumberFormat="1" applyFont="1" applyAlignment="1" applyProtection="1">
      <alignment horizontal="right"/>
    </xf>
    <xf numFmtId="0" fontId="5" fillId="0" borderId="0" xfId="0" applyFont="1" applyBorder="1" applyAlignment="1" applyProtection="1">
      <alignment horizontal="right"/>
    </xf>
    <xf numFmtId="0" fontId="9" fillId="0" borderId="0" xfId="0" applyFont="1" applyBorder="1" applyAlignment="1" applyProtection="1">
      <alignment horizontal="center"/>
    </xf>
    <xf numFmtId="0" fontId="4" fillId="0" borderId="0" xfId="0" applyFont="1" applyProtection="1"/>
    <xf numFmtId="0" fontId="4" fillId="0" borderId="0" xfId="0" applyFont="1" applyBorder="1" applyAlignment="1" applyProtection="1">
      <alignment horizontal="center"/>
    </xf>
    <xf numFmtId="0" fontId="4" fillId="0" borderId="0" xfId="0" applyFont="1" applyBorder="1" applyProtection="1"/>
    <xf numFmtId="0" fontId="0" fillId="0" borderId="0" xfId="0" applyProtection="1"/>
    <xf numFmtId="0" fontId="5" fillId="0" borderId="0" xfId="0" applyFont="1" applyAlignment="1" applyProtection="1">
      <alignment horizontal="right"/>
    </xf>
    <xf numFmtId="14" fontId="9" fillId="0" borderId="0" xfId="0" applyNumberFormat="1" applyFont="1" applyBorder="1" applyAlignment="1" applyProtection="1">
      <alignment horizontal="left"/>
    </xf>
    <xf numFmtId="0" fontId="5" fillId="0" borderId="0" xfId="0" applyFont="1" applyProtection="1"/>
    <xf numFmtId="14" fontId="5" fillId="0" borderId="0" xfId="0" applyNumberFormat="1" applyFont="1" applyBorder="1" applyAlignment="1" applyProtection="1">
      <alignment horizontal="center"/>
    </xf>
    <xf numFmtId="0" fontId="5" fillId="0" borderId="0" xfId="0" applyFont="1" applyBorder="1" applyProtection="1"/>
    <xf numFmtId="0" fontId="0" fillId="0" borderId="0" xfId="0" applyAlignment="1" applyProtection="1">
      <alignment horizontal="right"/>
    </xf>
    <xf numFmtId="0" fontId="0" fillId="0" borderId="0" xfId="0" applyAlignment="1" applyProtection="1">
      <alignment horizontal="center"/>
    </xf>
    <xf numFmtId="0" fontId="9" fillId="0" borderId="0" xfId="0" applyFont="1" applyBorder="1" applyAlignment="1" applyProtection="1">
      <alignment horizontal="right"/>
    </xf>
    <xf numFmtId="0" fontId="0" fillId="0" borderId="0" xfId="0" applyBorder="1" applyProtection="1"/>
    <xf numFmtId="47" fontId="9" fillId="0" borderId="0" xfId="0" applyNumberFormat="1" applyFont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9" fillId="0" borderId="0" xfId="0" applyFont="1" applyBorder="1" applyAlignment="1" applyProtection="1"/>
    <xf numFmtId="0" fontId="5" fillId="0" borderId="0" xfId="0" applyFont="1" applyBorder="1" applyAlignment="1" applyProtection="1"/>
    <xf numFmtId="0" fontId="8" fillId="4" borderId="17" xfId="0" applyFont="1" applyFill="1" applyBorder="1" applyAlignment="1">
      <alignment horizontal="right"/>
    </xf>
    <xf numFmtId="0" fontId="8" fillId="4" borderId="18" xfId="0" applyFont="1" applyFill="1" applyBorder="1" applyAlignment="1">
      <alignment horizontal="right"/>
    </xf>
    <xf numFmtId="0" fontId="10" fillId="0" borderId="0" xfId="0" applyFont="1" applyAlignment="1" applyProtection="1">
      <alignment horizontal="center"/>
    </xf>
    <xf numFmtId="0" fontId="11" fillId="0" borderId="0" xfId="0" applyFont="1" applyAlignment="1" applyProtection="1"/>
    <xf numFmtId="49" fontId="9" fillId="0" borderId="20" xfId="0" applyNumberFormat="1" applyFont="1" applyBorder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57"/>
  <sheetViews>
    <sheetView tabSelected="1" topLeftCell="A14" zoomScaleNormal="100" workbookViewId="0">
      <selection activeCell="H36" sqref="H36"/>
    </sheetView>
  </sheetViews>
  <sheetFormatPr defaultRowHeight="13.2" x14ac:dyDescent="0.25"/>
  <cols>
    <col min="1" max="1" width="7.5546875" customWidth="1"/>
    <col min="2" max="2" width="12.33203125" customWidth="1"/>
    <col min="3" max="3" width="18.44140625" customWidth="1"/>
    <col min="4" max="4" width="16.88671875" customWidth="1"/>
    <col min="5" max="5" width="12.109375" customWidth="1"/>
    <col min="6" max="6" width="13" customWidth="1"/>
    <col min="7" max="7" width="16.6640625" style="1" customWidth="1"/>
    <col min="8" max="8" width="15.33203125" customWidth="1"/>
    <col min="9" max="9" width="15.44140625" customWidth="1"/>
    <col min="10" max="10" width="12.6640625" customWidth="1"/>
    <col min="11" max="11" width="15.44140625" customWidth="1"/>
    <col min="12" max="13" width="12.6640625" customWidth="1"/>
  </cols>
  <sheetData>
    <row r="1" spans="2:12" ht="21" customHeight="1" x14ac:dyDescent="0.25"/>
    <row r="2" spans="2:12" ht="39.6" customHeight="1" x14ac:dyDescent="0.4">
      <c r="B2" s="79" t="s">
        <v>3</v>
      </c>
      <c r="C2" s="79"/>
      <c r="D2" s="79"/>
      <c r="E2" s="79"/>
      <c r="F2" s="79"/>
      <c r="G2" s="79"/>
      <c r="H2" s="79"/>
      <c r="I2" s="79"/>
      <c r="J2" s="79"/>
      <c r="K2" s="80"/>
      <c r="L2" s="80"/>
    </row>
    <row r="3" spans="2:12" ht="15" customHeight="1" x14ac:dyDescent="0.25">
      <c r="B3" s="60"/>
      <c r="C3" s="60"/>
      <c r="D3" s="60"/>
      <c r="E3" s="60"/>
      <c r="F3" s="60"/>
      <c r="G3" s="61"/>
      <c r="H3" s="60"/>
      <c r="I3" s="62"/>
      <c r="J3" s="62"/>
      <c r="K3" s="63"/>
      <c r="L3" s="63"/>
    </row>
    <row r="4" spans="2:12" ht="15" customHeight="1" x14ac:dyDescent="0.25">
      <c r="B4" s="63"/>
      <c r="C4" s="64" t="s">
        <v>21</v>
      </c>
      <c r="D4" s="84"/>
      <c r="E4" s="84"/>
      <c r="F4" s="84"/>
      <c r="G4" s="65"/>
      <c r="H4" s="63"/>
      <c r="I4" s="58" t="s">
        <v>4</v>
      </c>
      <c r="J4" s="81"/>
      <c r="K4" s="81"/>
      <c r="L4" s="81"/>
    </row>
    <row r="5" spans="2:12" ht="15" customHeight="1" x14ac:dyDescent="0.25">
      <c r="B5" s="63"/>
      <c r="C5" s="64"/>
      <c r="D5" s="66"/>
      <c r="E5" s="66"/>
      <c r="F5" s="66"/>
      <c r="G5" s="67"/>
      <c r="H5" s="63"/>
      <c r="I5" s="58"/>
      <c r="J5" s="68"/>
      <c r="K5" s="63"/>
      <c r="L5" s="63"/>
    </row>
    <row r="6" spans="2:12" ht="15" customHeight="1" x14ac:dyDescent="0.25">
      <c r="B6" s="63"/>
      <c r="C6" s="58" t="s">
        <v>47</v>
      </c>
      <c r="D6" s="84"/>
      <c r="E6" s="84"/>
      <c r="F6" s="84"/>
      <c r="G6" s="67"/>
      <c r="H6" s="63"/>
      <c r="I6" s="64" t="s">
        <v>46</v>
      </c>
      <c r="J6" s="85"/>
      <c r="K6" s="85"/>
      <c r="L6" s="85"/>
    </row>
    <row r="7" spans="2:12" ht="15" customHeight="1" x14ac:dyDescent="0.25">
      <c r="B7" s="63"/>
      <c r="C7" s="69"/>
      <c r="D7" s="68"/>
      <c r="E7" s="68"/>
      <c r="F7" s="68"/>
      <c r="G7" s="70"/>
      <c r="H7" s="63"/>
      <c r="I7" s="71"/>
      <c r="J7" s="68"/>
      <c r="K7" s="72"/>
      <c r="L7" s="72"/>
    </row>
    <row r="8" spans="2:12" ht="15" customHeight="1" x14ac:dyDescent="0.25">
      <c r="B8" s="63"/>
      <c r="C8" s="64" t="s">
        <v>48</v>
      </c>
      <c r="D8" s="84"/>
      <c r="E8" s="84"/>
      <c r="F8" s="84"/>
      <c r="G8" s="70"/>
      <c r="H8" s="63"/>
      <c r="I8" s="64" t="s">
        <v>6</v>
      </c>
      <c r="J8" s="84"/>
      <c r="K8" s="84"/>
      <c r="L8" s="84"/>
    </row>
    <row r="9" spans="2:12" ht="15" customHeight="1" x14ac:dyDescent="0.25">
      <c r="B9" s="63"/>
      <c r="C9" s="69"/>
      <c r="D9" s="66"/>
      <c r="E9" s="66"/>
      <c r="F9" s="66"/>
      <c r="G9" s="70"/>
      <c r="H9" s="59"/>
      <c r="I9" s="72"/>
      <c r="J9" s="72"/>
      <c r="K9" s="72"/>
      <c r="L9" s="73"/>
    </row>
    <row r="10" spans="2:12" ht="15" customHeight="1" x14ac:dyDescent="0.25">
      <c r="B10" s="63"/>
      <c r="C10" s="64" t="s">
        <v>49</v>
      </c>
      <c r="D10" s="84"/>
      <c r="E10" s="84"/>
      <c r="F10" s="84"/>
      <c r="G10" s="74"/>
      <c r="H10" s="68"/>
      <c r="I10" s="68"/>
      <c r="J10" s="68"/>
      <c r="K10" s="72"/>
      <c r="L10" s="72"/>
    </row>
    <row r="11" spans="2:12" ht="15" customHeight="1" x14ac:dyDescent="0.25">
      <c r="B11" s="66"/>
      <c r="C11" s="66"/>
      <c r="D11" s="66"/>
      <c r="E11" s="66"/>
      <c r="F11" s="66"/>
      <c r="G11" s="74"/>
      <c r="H11" s="75"/>
      <c r="I11" s="75"/>
      <c r="J11" s="75"/>
      <c r="K11" s="72"/>
      <c r="L11" s="72"/>
    </row>
    <row r="12" spans="2:12" ht="15" customHeight="1" x14ac:dyDescent="0.25">
      <c r="B12" s="63"/>
      <c r="C12" s="66"/>
      <c r="D12" s="66"/>
      <c r="E12" s="66"/>
      <c r="F12" s="66"/>
      <c r="G12" s="74"/>
      <c r="H12" s="20"/>
      <c r="I12" s="20"/>
      <c r="J12" s="20"/>
      <c r="K12" s="72"/>
      <c r="L12" s="72"/>
    </row>
    <row r="13" spans="2:12" ht="15" customHeight="1" x14ac:dyDescent="0.25">
      <c r="B13" s="63"/>
      <c r="C13" s="66"/>
      <c r="D13" s="66"/>
      <c r="E13" s="63"/>
      <c r="F13" s="76"/>
      <c r="G13" s="58" t="s">
        <v>50</v>
      </c>
      <c r="H13" s="86"/>
      <c r="I13" s="86"/>
      <c r="J13" s="75"/>
      <c r="K13" s="72"/>
      <c r="L13" s="72"/>
    </row>
    <row r="14" spans="2:12" ht="15" customHeight="1" x14ac:dyDescent="0.25">
      <c r="B14" s="63"/>
      <c r="C14" s="66"/>
      <c r="D14" s="66"/>
      <c r="E14" s="63"/>
      <c r="F14" s="76"/>
      <c r="G14" s="58" t="s">
        <v>51</v>
      </c>
      <c r="H14" s="87"/>
      <c r="I14" s="87"/>
      <c r="J14" s="22"/>
      <c r="K14" s="72"/>
      <c r="L14" s="72"/>
    </row>
    <row r="15" spans="2:12" ht="15" customHeight="1" x14ac:dyDescent="0.25">
      <c r="B15" s="66"/>
      <c r="C15" s="66"/>
      <c r="D15" s="66"/>
      <c r="E15" s="66"/>
      <c r="F15" s="66"/>
      <c r="G15" s="74"/>
      <c r="H15" s="20"/>
      <c r="I15" s="20"/>
      <c r="J15" s="20"/>
      <c r="K15" s="72"/>
      <c r="L15" s="72"/>
    </row>
    <row r="16" spans="2:12" ht="15" customHeight="1" x14ac:dyDescent="0.25">
      <c r="B16" s="63"/>
      <c r="C16" s="66"/>
      <c r="D16" s="66"/>
      <c r="E16" s="66"/>
      <c r="F16" s="66"/>
      <c r="G16" s="74"/>
      <c r="H16" s="20"/>
      <c r="I16" s="20"/>
      <c r="J16" s="20"/>
      <c r="K16" s="72"/>
      <c r="L16" s="72"/>
    </row>
    <row r="17" spans="2:13" ht="15" customHeight="1" x14ac:dyDescent="0.25">
      <c r="B17" s="63"/>
      <c r="C17" s="66"/>
      <c r="D17" s="66"/>
      <c r="E17" s="66"/>
      <c r="F17" s="66"/>
      <c r="G17" s="74"/>
      <c r="H17" s="20"/>
      <c r="I17" s="20"/>
      <c r="J17" s="20"/>
      <c r="K17" s="72"/>
      <c r="L17" s="72"/>
    </row>
    <row r="18" spans="2:13" ht="15" customHeight="1" x14ac:dyDescent="0.25">
      <c r="B18" s="21"/>
      <c r="C18" s="66"/>
      <c r="D18" s="66"/>
      <c r="E18" s="66"/>
      <c r="F18" s="66"/>
      <c r="G18" s="74"/>
      <c r="H18" s="68"/>
      <c r="I18" s="68"/>
      <c r="J18" s="68"/>
      <c r="K18" s="63"/>
      <c r="L18" s="63"/>
    </row>
    <row r="19" spans="2:13" s="3" customFormat="1" ht="15" customHeight="1" thickBot="1" x14ac:dyDescent="0.3">
      <c r="B19" s="11" t="s">
        <v>24</v>
      </c>
      <c r="C19" s="11"/>
      <c r="D19" s="11"/>
      <c r="E19" s="11"/>
      <c r="F19" s="11"/>
      <c r="G19" s="14">
        <v>583.70000000000005</v>
      </c>
      <c r="I19" s="11" t="s">
        <v>25</v>
      </c>
      <c r="J19" s="12"/>
      <c r="L19" s="36">
        <v>511.4</v>
      </c>
    </row>
    <row r="20" spans="2:13" s="3" customFormat="1" ht="15" customHeight="1" thickBot="1" x14ac:dyDescent="0.3">
      <c r="H20" s="4"/>
    </row>
    <row r="21" spans="2:13" ht="63" customHeight="1" thickBot="1" x14ac:dyDescent="0.3">
      <c r="B21" s="26" t="s">
        <v>10</v>
      </c>
      <c r="C21" s="30" t="s">
        <v>44</v>
      </c>
      <c r="D21" s="30" t="s">
        <v>45</v>
      </c>
      <c r="E21" s="30" t="s">
        <v>23</v>
      </c>
      <c r="F21" s="27" t="s">
        <v>52</v>
      </c>
      <c r="G21" s="28" t="s">
        <v>1</v>
      </c>
      <c r="H21" s="28" t="s">
        <v>2</v>
      </c>
      <c r="I21" s="29" t="s">
        <v>42</v>
      </c>
      <c r="J21" s="29" t="s">
        <v>41</v>
      </c>
      <c r="K21" s="29" t="s">
        <v>43</v>
      </c>
      <c r="L21" s="29" t="s">
        <v>53</v>
      </c>
      <c r="M21" s="29" t="s">
        <v>54</v>
      </c>
    </row>
    <row r="22" spans="2:13" ht="15" customHeight="1" x14ac:dyDescent="0.35">
      <c r="B22" s="37" t="s">
        <v>40</v>
      </c>
      <c r="C22" s="16"/>
      <c r="D22" s="16"/>
      <c r="E22" s="31"/>
      <c r="F22" s="31"/>
      <c r="G22" s="54" t="str">
        <f t="shared" ref="G22:G35" si="0">IF(AND(ISNUMBER(F22),ISNUMBER(E22)),F22-E22,"")</f>
        <v/>
      </c>
      <c r="H22" s="46"/>
      <c r="I22" s="53" t="str">
        <f t="shared" ref="I22:I39" si="1">IF(OR(G22="",H22=""),"",IF(OR(G22=0,H22=0),0, ROUND(H22/G22*100,1)))</f>
        <v/>
      </c>
      <c r="J22" s="42" t="str">
        <f>IF(I22="","", IF(I22&lt;=1,"Satisfactory","Failure"))</f>
        <v/>
      </c>
      <c r="K22" s="52" t="str">
        <f t="shared" ref="K22:K33" si="2">IF(OR($G$19="",G22="",H22=""),"",IF(OR($G$19=0,H22=0),0, ROUND(H22/$G$19*100,2)))</f>
        <v/>
      </c>
      <c r="L22" s="42" t="str">
        <f>IF(K22="","", IF(K22&lt;=0.5,"Satisfactory","Failure"))</f>
        <v/>
      </c>
      <c r="M22" s="77" t="str">
        <f>IF(K22="","", IF(K22&lt;0.5,"Satisfactory","Failure"))</f>
        <v/>
      </c>
    </row>
    <row r="23" spans="2:13" ht="15" customHeight="1" x14ac:dyDescent="0.3">
      <c r="B23" s="38" t="s">
        <v>22</v>
      </c>
      <c r="C23" s="18"/>
      <c r="D23" s="18"/>
      <c r="E23" s="32"/>
      <c r="F23" s="32"/>
      <c r="G23" s="41" t="str">
        <f t="shared" si="0"/>
        <v/>
      </c>
      <c r="H23" s="47"/>
      <c r="I23" s="53" t="str">
        <f t="shared" si="1"/>
        <v/>
      </c>
      <c r="J23" s="43" t="str">
        <f>IF(I23="","", IF(I23&lt;=1,"Satisfactory","Failure"))</f>
        <v/>
      </c>
      <c r="K23" s="52" t="str">
        <f t="shared" si="2"/>
        <v/>
      </c>
      <c r="L23" s="43" t="str">
        <f>IF(K23="","", IF(K23&lt;=0.5,"Satisfactory","Failure"))</f>
        <v/>
      </c>
      <c r="M23" s="78" t="str">
        <f t="shared" ref="M23:M41" si="3">IF(K23="","", IF(K23&lt;0.5,"Satisfactory","Failure"))</f>
        <v/>
      </c>
    </row>
    <row r="24" spans="2:13" ht="15" customHeight="1" x14ac:dyDescent="0.3">
      <c r="B24" s="38" t="s">
        <v>20</v>
      </c>
      <c r="C24" s="18"/>
      <c r="D24" s="18"/>
      <c r="E24" s="32"/>
      <c r="F24" s="32"/>
      <c r="G24" s="41" t="str">
        <f t="shared" si="0"/>
        <v/>
      </c>
      <c r="H24" s="47"/>
      <c r="I24" s="53" t="str">
        <f t="shared" si="1"/>
        <v/>
      </c>
      <c r="J24" s="43" t="str">
        <f>IF(I24="","", IF(I24&lt;=1,"Satisfactory","Failure"))</f>
        <v/>
      </c>
      <c r="K24" s="52" t="str">
        <f t="shared" si="2"/>
        <v/>
      </c>
      <c r="L24" s="43" t="str">
        <f>IF(K24="","", IF(K24&lt;=0.5,"Satisfactory","Failure"))</f>
        <v/>
      </c>
      <c r="M24" s="78" t="str">
        <f t="shared" si="3"/>
        <v/>
      </c>
    </row>
    <row r="25" spans="2:13" ht="15" customHeight="1" x14ac:dyDescent="0.3">
      <c r="B25" s="39" t="s">
        <v>36</v>
      </c>
      <c r="C25" s="18"/>
      <c r="D25" s="18"/>
      <c r="E25" s="32"/>
      <c r="F25" s="32"/>
      <c r="G25" s="41" t="str">
        <f t="shared" si="0"/>
        <v/>
      </c>
      <c r="H25" s="47"/>
      <c r="I25" s="53" t="str">
        <f t="shared" si="1"/>
        <v/>
      </c>
      <c r="J25" s="43" t="str">
        <f>IF(I25="","", IF(I25&lt;=1,"Satisfactory","Failure"))</f>
        <v/>
      </c>
      <c r="K25" s="52" t="str">
        <f t="shared" si="2"/>
        <v/>
      </c>
      <c r="L25" s="43" t="str">
        <f>IF(K25="","", IF(K25&lt;=0.5,"Satisfactory","Failure"))</f>
        <v/>
      </c>
      <c r="M25" s="78" t="str">
        <f t="shared" si="3"/>
        <v/>
      </c>
    </row>
    <row r="26" spans="2:13" ht="15" customHeight="1" x14ac:dyDescent="0.3">
      <c r="B26" s="39" t="s">
        <v>11</v>
      </c>
      <c r="C26" s="18"/>
      <c r="D26" s="18"/>
      <c r="E26" s="32"/>
      <c r="F26" s="19"/>
      <c r="G26" s="41" t="str">
        <f t="shared" si="0"/>
        <v/>
      </c>
      <c r="H26" s="47"/>
      <c r="I26" s="53" t="str">
        <f t="shared" si="1"/>
        <v/>
      </c>
      <c r="J26" s="43" t="str">
        <f>IF(I26="","", IF(I26&lt;=1,"Satisfactory","Failure"))</f>
        <v/>
      </c>
      <c r="K26" s="52" t="str">
        <f t="shared" si="2"/>
        <v/>
      </c>
      <c r="L26" s="43" t="str">
        <f>IF(K26="","", IF(K26&lt;=0.5,"Satisfactory","Failure"))</f>
        <v/>
      </c>
      <c r="M26" s="78" t="str">
        <f t="shared" si="3"/>
        <v/>
      </c>
    </row>
    <row r="27" spans="2:13" ht="15" customHeight="1" x14ac:dyDescent="0.3">
      <c r="B27" s="38" t="s">
        <v>12</v>
      </c>
      <c r="C27" s="17"/>
      <c r="D27" s="17"/>
      <c r="E27" s="33"/>
      <c r="F27" s="13"/>
      <c r="G27" s="41" t="str">
        <f t="shared" si="0"/>
        <v/>
      </c>
      <c r="H27" s="48"/>
      <c r="I27" s="53" t="str">
        <f t="shared" si="1"/>
        <v/>
      </c>
      <c r="J27" s="44" t="str">
        <f t="shared" ref="J27:J41" si="4">IF(I27="","", IF(I27&lt;=1,"Satisfactory","Failure"))</f>
        <v/>
      </c>
      <c r="K27" s="52" t="str">
        <f t="shared" si="2"/>
        <v/>
      </c>
      <c r="L27" s="44" t="str">
        <f t="shared" ref="L27:L41" si="5">IF(K27="","", IF(K27&lt;=0.5,"Satisfactory","Failure"))</f>
        <v/>
      </c>
      <c r="M27" s="78" t="str">
        <f t="shared" si="3"/>
        <v/>
      </c>
    </row>
    <row r="28" spans="2:13" ht="15" customHeight="1" x14ac:dyDescent="0.3">
      <c r="B28" s="38" t="s">
        <v>37</v>
      </c>
      <c r="C28" s="17"/>
      <c r="D28" s="17"/>
      <c r="E28" s="33"/>
      <c r="F28" s="13"/>
      <c r="G28" s="41" t="str">
        <f t="shared" si="0"/>
        <v/>
      </c>
      <c r="H28" s="48"/>
      <c r="I28" s="53" t="str">
        <f t="shared" si="1"/>
        <v/>
      </c>
      <c r="J28" s="44" t="str">
        <f t="shared" si="4"/>
        <v/>
      </c>
      <c r="K28" s="52" t="str">
        <f t="shared" si="2"/>
        <v/>
      </c>
      <c r="L28" s="44" t="str">
        <f t="shared" si="5"/>
        <v/>
      </c>
      <c r="M28" s="78" t="str">
        <f t="shared" si="3"/>
        <v/>
      </c>
    </row>
    <row r="29" spans="2:13" ht="15" customHeight="1" x14ac:dyDescent="0.3">
      <c r="B29" s="38" t="s">
        <v>13</v>
      </c>
      <c r="C29" s="17"/>
      <c r="D29" s="17"/>
      <c r="E29" s="33">
        <v>0</v>
      </c>
      <c r="F29" s="13">
        <v>40.9</v>
      </c>
      <c r="G29" s="41">
        <f t="shared" si="0"/>
        <v>40.9</v>
      </c>
      <c r="H29" s="48">
        <v>0</v>
      </c>
      <c r="I29" s="53">
        <f t="shared" si="1"/>
        <v>0</v>
      </c>
      <c r="J29" s="44" t="str">
        <f t="shared" si="4"/>
        <v>Satisfactory</v>
      </c>
      <c r="K29" s="52">
        <f t="shared" si="2"/>
        <v>0</v>
      </c>
      <c r="L29" s="44" t="str">
        <f t="shared" si="5"/>
        <v>Satisfactory</v>
      </c>
      <c r="M29" s="78" t="str">
        <f t="shared" si="3"/>
        <v>Satisfactory</v>
      </c>
    </row>
    <row r="30" spans="2:13" ht="15" customHeight="1" x14ac:dyDescent="0.3">
      <c r="B30" s="38" t="s">
        <v>14</v>
      </c>
      <c r="C30" s="17"/>
      <c r="D30" s="17"/>
      <c r="E30" s="33">
        <v>0</v>
      </c>
      <c r="F30" s="13">
        <v>110.3</v>
      </c>
      <c r="G30" s="41">
        <f t="shared" si="0"/>
        <v>110.3</v>
      </c>
      <c r="H30" s="48">
        <v>0.2</v>
      </c>
      <c r="I30" s="53">
        <f t="shared" si="1"/>
        <v>0.2</v>
      </c>
      <c r="J30" s="44" t="str">
        <f t="shared" si="4"/>
        <v>Satisfactory</v>
      </c>
      <c r="K30" s="52">
        <f t="shared" si="2"/>
        <v>0.03</v>
      </c>
      <c r="L30" s="44" t="str">
        <f t="shared" si="5"/>
        <v>Satisfactory</v>
      </c>
      <c r="M30" s="78" t="str">
        <f t="shared" si="3"/>
        <v>Satisfactory</v>
      </c>
    </row>
    <row r="31" spans="2:13" ht="15" customHeight="1" x14ac:dyDescent="0.3">
      <c r="B31" s="38" t="s">
        <v>29</v>
      </c>
      <c r="C31" s="17"/>
      <c r="D31" s="17"/>
      <c r="E31" s="33"/>
      <c r="F31" s="13"/>
      <c r="G31" s="41" t="str">
        <f t="shared" si="0"/>
        <v/>
      </c>
      <c r="H31" s="48"/>
      <c r="I31" s="53" t="str">
        <f t="shared" si="1"/>
        <v/>
      </c>
      <c r="J31" s="44" t="str">
        <f t="shared" si="4"/>
        <v/>
      </c>
      <c r="K31" s="52" t="str">
        <f t="shared" si="2"/>
        <v/>
      </c>
      <c r="L31" s="44" t="str">
        <f t="shared" si="5"/>
        <v/>
      </c>
      <c r="M31" s="78" t="str">
        <f t="shared" si="3"/>
        <v/>
      </c>
    </row>
    <row r="32" spans="2:13" ht="15" customHeight="1" x14ac:dyDescent="0.3">
      <c r="B32" s="38" t="s">
        <v>15</v>
      </c>
      <c r="C32" s="17"/>
      <c r="D32" s="17"/>
      <c r="E32" s="33">
        <v>0</v>
      </c>
      <c r="F32" s="13">
        <v>97.2</v>
      </c>
      <c r="G32" s="41">
        <f t="shared" ref="G32:G36" si="6">IF(AND(ISNUMBER(F32),ISNUMBER(E32)),F32-E32,"")</f>
        <v>97.2</v>
      </c>
      <c r="H32" s="48">
        <v>0.2</v>
      </c>
      <c r="I32" s="53">
        <f t="shared" si="1"/>
        <v>0.2</v>
      </c>
      <c r="J32" s="44" t="str">
        <f t="shared" si="4"/>
        <v>Satisfactory</v>
      </c>
      <c r="K32" s="52">
        <f t="shared" si="2"/>
        <v>0.03</v>
      </c>
      <c r="L32" s="44" t="str">
        <f t="shared" si="5"/>
        <v>Satisfactory</v>
      </c>
      <c r="M32" s="78" t="str">
        <f t="shared" si="3"/>
        <v>Satisfactory</v>
      </c>
    </row>
    <row r="33" spans="2:13" ht="15" customHeight="1" x14ac:dyDescent="0.3">
      <c r="B33" s="38" t="s">
        <v>34</v>
      </c>
      <c r="C33" s="17"/>
      <c r="D33" s="17"/>
      <c r="E33" s="33"/>
      <c r="F33" s="13"/>
      <c r="G33" s="41" t="str">
        <f t="shared" si="6"/>
        <v/>
      </c>
      <c r="H33" s="48"/>
      <c r="I33" s="53" t="str">
        <f t="shared" si="1"/>
        <v/>
      </c>
      <c r="J33" s="44" t="str">
        <f t="shared" si="4"/>
        <v/>
      </c>
      <c r="K33" s="52" t="str">
        <f t="shared" si="2"/>
        <v/>
      </c>
      <c r="L33" s="44" t="str">
        <f t="shared" si="5"/>
        <v/>
      </c>
      <c r="M33" s="78" t="str">
        <f t="shared" si="3"/>
        <v/>
      </c>
    </row>
    <row r="34" spans="2:13" ht="15" customHeight="1" x14ac:dyDescent="0.3">
      <c r="B34" s="38" t="s">
        <v>16</v>
      </c>
      <c r="C34" s="17"/>
      <c r="D34" s="17"/>
      <c r="E34" s="33">
        <v>0</v>
      </c>
      <c r="F34" s="13">
        <v>74.599999999999994</v>
      </c>
      <c r="G34" s="41">
        <f t="shared" ref="G34:G37" si="7">IF(AND(ISNUMBER(F34),ISNUMBER(E34)),F34-E34,"")</f>
        <v>74.599999999999994</v>
      </c>
      <c r="H34" s="48">
        <v>0.3</v>
      </c>
      <c r="I34" s="53">
        <f t="shared" si="1"/>
        <v>0.4</v>
      </c>
      <c r="J34" s="44" t="str">
        <f t="shared" si="4"/>
        <v>Satisfactory</v>
      </c>
      <c r="K34" s="52">
        <f t="shared" ref="K34:K41" si="8">IF(OR($G$19="",G34="",H34=""),"",IF(OR($G$19=0,H34=0),0, ROUND(H34/$G$19*100,2)))</f>
        <v>0.05</v>
      </c>
      <c r="L34" s="44" t="str">
        <f t="shared" si="5"/>
        <v>Satisfactory</v>
      </c>
      <c r="M34" s="78" t="str">
        <f t="shared" si="3"/>
        <v>Satisfactory</v>
      </c>
    </row>
    <row r="35" spans="2:13" ht="15" customHeight="1" x14ac:dyDescent="0.3">
      <c r="B35" s="38" t="s">
        <v>30</v>
      </c>
      <c r="C35" s="17"/>
      <c r="D35" s="17"/>
      <c r="E35" s="33"/>
      <c r="F35" s="13"/>
      <c r="G35" s="41" t="str">
        <f t="shared" si="7"/>
        <v/>
      </c>
      <c r="H35" s="48"/>
      <c r="I35" s="53" t="str">
        <f t="shared" si="1"/>
        <v/>
      </c>
      <c r="J35" s="44" t="str">
        <f t="shared" si="4"/>
        <v/>
      </c>
      <c r="K35" s="52" t="str">
        <f t="shared" si="8"/>
        <v/>
      </c>
      <c r="L35" s="44" t="str">
        <f t="shared" si="5"/>
        <v/>
      </c>
      <c r="M35" s="78" t="str">
        <f t="shared" si="3"/>
        <v/>
      </c>
    </row>
    <row r="36" spans="2:13" ht="15" customHeight="1" x14ac:dyDescent="0.3">
      <c r="B36" s="38" t="s">
        <v>17</v>
      </c>
      <c r="C36" s="17"/>
      <c r="D36" s="17"/>
      <c r="E36" s="33">
        <v>0</v>
      </c>
      <c r="F36" s="13">
        <v>70.3</v>
      </c>
      <c r="G36" s="41">
        <f t="shared" ref="G36:G38" si="9">IF(AND(ISNUMBER(F36),ISNUMBER(E36)),F36-E36,"")</f>
        <v>70.3</v>
      </c>
      <c r="H36" s="48">
        <v>0.2</v>
      </c>
      <c r="I36" s="53">
        <f t="shared" si="1"/>
        <v>0.3</v>
      </c>
      <c r="J36" s="44" t="str">
        <f t="shared" si="4"/>
        <v>Satisfactory</v>
      </c>
      <c r="K36" s="52">
        <f t="shared" si="8"/>
        <v>0.03</v>
      </c>
      <c r="L36" s="44" t="str">
        <f t="shared" si="5"/>
        <v>Satisfactory</v>
      </c>
      <c r="M36" s="78" t="str">
        <f t="shared" si="3"/>
        <v>Satisfactory</v>
      </c>
    </row>
    <row r="37" spans="2:13" ht="15" customHeight="1" x14ac:dyDescent="0.3">
      <c r="B37" s="38" t="s">
        <v>38</v>
      </c>
      <c r="C37" s="17"/>
      <c r="D37" s="17"/>
      <c r="E37" s="33"/>
      <c r="F37" s="13"/>
      <c r="G37" s="41" t="str">
        <f>IF(AND(ISNUMBER(F37),ISNUMBER(E37)),F37-E37,"")</f>
        <v/>
      </c>
      <c r="H37" s="48"/>
      <c r="I37" s="53" t="str">
        <f t="shared" si="1"/>
        <v/>
      </c>
      <c r="J37" s="44" t="str">
        <f t="shared" si="4"/>
        <v/>
      </c>
      <c r="K37" s="52" t="str">
        <f t="shared" si="8"/>
        <v/>
      </c>
      <c r="L37" s="44" t="str">
        <f t="shared" si="5"/>
        <v/>
      </c>
      <c r="M37" s="78" t="str">
        <f t="shared" si="3"/>
        <v/>
      </c>
    </row>
    <row r="38" spans="2:13" ht="15" customHeight="1" x14ac:dyDescent="0.3">
      <c r="B38" s="38" t="s">
        <v>39</v>
      </c>
      <c r="C38" s="17"/>
      <c r="D38" s="17"/>
      <c r="E38" s="33"/>
      <c r="F38" s="13"/>
      <c r="G38" s="41" t="str">
        <f t="shared" ref="G36:G42" si="10">IF(AND(ISNUMBER(F38),ISNUMBER(E38)),F38-E38,"")</f>
        <v/>
      </c>
      <c r="H38" s="48"/>
      <c r="I38" s="53" t="str">
        <f t="shared" si="1"/>
        <v/>
      </c>
      <c r="J38" s="44" t="str">
        <f t="shared" si="4"/>
        <v/>
      </c>
      <c r="K38" s="52" t="str">
        <f t="shared" si="8"/>
        <v/>
      </c>
      <c r="L38" s="44" t="str">
        <f t="shared" si="5"/>
        <v/>
      </c>
      <c r="M38" s="78" t="str">
        <f t="shared" si="3"/>
        <v/>
      </c>
    </row>
    <row r="39" spans="2:13" ht="15" customHeight="1" x14ac:dyDescent="0.3">
      <c r="B39" s="38" t="s">
        <v>18</v>
      </c>
      <c r="C39" s="17"/>
      <c r="D39" s="17"/>
      <c r="E39" s="33">
        <v>0</v>
      </c>
      <c r="F39" s="13">
        <v>68.900000000000006</v>
      </c>
      <c r="G39" s="41">
        <f>IF(AND(ISNUMBER(F39),ISNUMBER(E39)),F39-E39,"")</f>
        <v>68.900000000000006</v>
      </c>
      <c r="H39" s="48">
        <v>0.2</v>
      </c>
      <c r="I39" s="53">
        <f t="shared" si="1"/>
        <v>0.3</v>
      </c>
      <c r="J39" s="44" t="str">
        <f t="shared" si="4"/>
        <v>Satisfactory</v>
      </c>
      <c r="K39" s="52">
        <f t="shared" si="8"/>
        <v>0.03</v>
      </c>
      <c r="L39" s="44" t="str">
        <f t="shared" si="5"/>
        <v>Satisfactory</v>
      </c>
      <c r="M39" s="78" t="str">
        <f t="shared" si="3"/>
        <v>Satisfactory</v>
      </c>
    </row>
    <row r="40" spans="2:13" ht="15" customHeight="1" x14ac:dyDescent="0.3">
      <c r="B40" s="38" t="s">
        <v>35</v>
      </c>
      <c r="C40" s="17"/>
      <c r="D40" s="17"/>
      <c r="E40" s="33"/>
      <c r="F40" s="13"/>
      <c r="G40" s="41" t="str">
        <f t="shared" ref="G40" si="11">IF(AND(ISNUMBER(F40),ISNUMBER(E40)),F40-E40,"")</f>
        <v/>
      </c>
      <c r="H40" s="48"/>
      <c r="I40" s="53" t="str">
        <f>IF(OR(G40="",H40=""),"",IF(OR(G40=0,H40=0),0, ROUND(H40/G40*100,1)))</f>
        <v/>
      </c>
      <c r="J40" s="44" t="str">
        <f t="shared" si="4"/>
        <v/>
      </c>
      <c r="K40" s="52" t="str">
        <f t="shared" si="8"/>
        <v/>
      </c>
      <c r="L40" s="44" t="str">
        <f t="shared" si="5"/>
        <v/>
      </c>
      <c r="M40" s="78" t="str">
        <f t="shared" si="3"/>
        <v/>
      </c>
    </row>
    <row r="41" spans="2:13" ht="15" customHeight="1" x14ac:dyDescent="0.3">
      <c r="B41" s="38" t="s">
        <v>19</v>
      </c>
      <c r="C41" s="17"/>
      <c r="D41" s="17"/>
      <c r="E41" s="33">
        <v>0</v>
      </c>
      <c r="F41" s="13">
        <v>45.7</v>
      </c>
      <c r="G41" s="41">
        <f t="shared" ref="G41" si="12">IF(AND(ISNUMBER(F41),ISNUMBER(E41)),F41-E41,"")</f>
        <v>45.7</v>
      </c>
      <c r="H41" s="48">
        <v>0.1</v>
      </c>
      <c r="I41" s="45">
        <f>IF(OR(OR(G41="", G41=0),OR(H41="",H41=0)),0, ROUND(H41/G41*100,1))</f>
        <v>0.2</v>
      </c>
      <c r="J41" s="44" t="str">
        <f t="shared" si="4"/>
        <v>Satisfactory</v>
      </c>
      <c r="K41" s="52">
        <f t="shared" si="8"/>
        <v>0.02</v>
      </c>
      <c r="L41" s="44" t="str">
        <f t="shared" si="5"/>
        <v>Satisfactory</v>
      </c>
      <c r="M41" s="78" t="str">
        <f t="shared" si="3"/>
        <v>Satisfactory</v>
      </c>
    </row>
    <row r="42" spans="2:13" ht="15" customHeight="1" thickBot="1" x14ac:dyDescent="0.3">
      <c r="B42" s="40" t="s">
        <v>0</v>
      </c>
      <c r="C42" s="34"/>
      <c r="D42" s="34"/>
      <c r="E42" s="35">
        <v>0</v>
      </c>
      <c r="F42" s="35">
        <v>2.2999999999999998</v>
      </c>
      <c r="G42" s="55">
        <f t="shared" si="10"/>
        <v>2.2999999999999998</v>
      </c>
      <c r="H42" s="7"/>
      <c r="I42" s="5"/>
      <c r="J42" s="15"/>
      <c r="K42" s="15"/>
      <c r="L42" s="15"/>
      <c r="M42" s="15"/>
    </row>
    <row r="43" spans="2:13" ht="20.100000000000001" customHeight="1" x14ac:dyDescent="0.25">
      <c r="H43" s="2"/>
    </row>
    <row r="44" spans="2:13" ht="17.399999999999999" customHeight="1" thickBot="1" x14ac:dyDescent="0.3">
      <c r="B44" s="9" t="s">
        <v>5</v>
      </c>
      <c r="C44" s="9"/>
      <c r="D44" s="9"/>
      <c r="E44" s="9"/>
      <c r="F44" s="9"/>
      <c r="J44" s="23"/>
      <c r="L44" s="49">
        <f>IF(AND(G22="",G24="",G26="",G27="",G29="",G30="",G31="",G32="",G33="",G34="",G35="",G36="",G39="",G40="",G41="",G42=""),"",ROUND(SUM(G22:G42),1))</f>
        <v>510.2</v>
      </c>
      <c r="M44" t="s">
        <v>33</v>
      </c>
    </row>
    <row r="45" spans="2:13" ht="15.6" customHeight="1" thickBot="1" x14ac:dyDescent="0.35">
      <c r="B45" s="8" t="s">
        <v>26</v>
      </c>
      <c r="C45" s="8"/>
      <c r="D45" s="8"/>
      <c r="E45" s="8"/>
      <c r="F45" s="8"/>
      <c r="G45" s="6"/>
      <c r="J45" s="24"/>
      <c r="L45" s="50">
        <f>IF(OR(L19="",L44=""),"", ABS(L19-L44))</f>
        <v>1.1999999999999886</v>
      </c>
      <c r="M45" t="s">
        <v>33</v>
      </c>
    </row>
    <row r="46" spans="2:13" ht="15.6" customHeight="1" thickBot="1" x14ac:dyDescent="0.35">
      <c r="B46" s="8" t="s">
        <v>31</v>
      </c>
      <c r="C46" s="8"/>
      <c r="D46" s="8"/>
      <c r="E46" s="8"/>
      <c r="F46" s="8"/>
      <c r="G46" s="6"/>
      <c r="J46" s="24"/>
      <c r="L46" s="50">
        <f>IF(ISNUMBER(L45),ROUND(L45/G19*100,2),"")</f>
        <v>0.21</v>
      </c>
      <c r="M46" t="s">
        <v>32</v>
      </c>
    </row>
    <row r="47" spans="2:13" ht="15" thickBot="1" x14ac:dyDescent="0.35">
      <c r="B47" s="8" t="s">
        <v>27</v>
      </c>
      <c r="C47" s="8"/>
      <c r="D47" s="8"/>
      <c r="E47" s="8"/>
      <c r="F47" s="8"/>
      <c r="J47" s="25"/>
      <c r="L47" s="51" t="str">
        <f>IF(OR(OR(L45="",L45=0),OR(G19="",G19=0)),"", IF((L45/G19*100)&lt;=0.2,"Satisfactory","Failure"))</f>
        <v>Failure</v>
      </c>
    </row>
    <row r="48" spans="2:13" ht="15" thickBot="1" x14ac:dyDescent="0.35">
      <c r="B48" s="8" t="s">
        <v>28</v>
      </c>
      <c r="C48" s="8"/>
      <c r="D48" s="8"/>
      <c r="E48" s="8"/>
      <c r="F48" s="8"/>
      <c r="J48" s="25"/>
      <c r="L48" s="51" t="str">
        <f>IF(OR(OR(L45="",L45=0),OR(G19="",G19=0)),"", IF((L45/G19*100)&lt;=0.3,"Satisfactory","Failure"))</f>
        <v>Satisfactory</v>
      </c>
    </row>
    <row r="49" spans="2:12" ht="84.6" customHeight="1" x14ac:dyDescent="0.25"/>
    <row r="51" spans="2:12" x14ac:dyDescent="0.25">
      <c r="B51" s="8" t="s">
        <v>9</v>
      </c>
      <c r="C51" s="82"/>
      <c r="D51" s="82"/>
      <c r="E51" s="82"/>
      <c r="F51" s="82"/>
      <c r="G51" s="82"/>
      <c r="H51" s="82"/>
      <c r="I51" s="82"/>
      <c r="J51" s="82"/>
      <c r="K51" s="82"/>
      <c r="L51" s="82"/>
    </row>
    <row r="52" spans="2:12" x14ac:dyDescent="0.25">
      <c r="C52" s="83"/>
      <c r="D52" s="83"/>
      <c r="E52" s="83"/>
      <c r="F52" s="83"/>
      <c r="G52" s="83"/>
      <c r="H52" s="83"/>
      <c r="I52" s="83"/>
      <c r="J52" s="83"/>
      <c r="K52" s="83"/>
      <c r="L52" s="83"/>
    </row>
    <row r="55" spans="2:12" ht="15" customHeight="1" x14ac:dyDescent="0.25">
      <c r="K55" s="56" t="s">
        <v>7</v>
      </c>
      <c r="L55" s="57">
        <v>40037</v>
      </c>
    </row>
    <row r="56" spans="2:12" x14ac:dyDescent="0.25">
      <c r="C56" s="10"/>
      <c r="D56" s="10"/>
      <c r="E56" s="10"/>
      <c r="F56" s="10"/>
      <c r="K56" s="56" t="s">
        <v>8</v>
      </c>
      <c r="L56" s="57">
        <v>43929</v>
      </c>
    </row>
    <row r="57" spans="2:12" x14ac:dyDescent="0.25">
      <c r="C57" s="10"/>
      <c r="D57" s="10"/>
      <c r="E57" s="10"/>
      <c r="F57" s="10"/>
    </row>
  </sheetData>
  <sheetProtection sheet="1" selectLockedCells="1"/>
  <mergeCells count="12">
    <mergeCell ref="B2:L2"/>
    <mergeCell ref="J4:L4"/>
    <mergeCell ref="C51:L51"/>
    <mergeCell ref="C52:L52"/>
    <mergeCell ref="D4:F4"/>
    <mergeCell ref="D6:F6"/>
    <mergeCell ref="D8:F8"/>
    <mergeCell ref="D10:F10"/>
    <mergeCell ref="J6:L6"/>
    <mergeCell ref="J8:L8"/>
    <mergeCell ref="H13:I13"/>
    <mergeCell ref="H14:I14"/>
  </mergeCells>
  <phoneticPr fontId="3" type="noConversion"/>
  <printOptions horizontalCentered="1"/>
  <pageMargins left="0.75" right="0.75" top="0.25" bottom="0.25" header="0.5" footer="0.5"/>
  <pageSetup scale="48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Page 1</vt:lpstr>
      <vt:lpstr>'Page 1'!Print_Area</vt:lpstr>
    </vt:vector>
  </TitlesOfParts>
  <Company>Eustis Engineering Company,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Seive Shaker Record Example</dc:title>
  <dc:subject>Checking for Seiving Sufficiency</dc:subject>
  <dc:creator>AMRL</dc:creator>
  <cp:keywords>R18, records, shaker, efficiency, sufficiency</cp:keywords>
  <dc:description>This form can be used as an example for laboratories when they are having a difficult time putting records together.</dc:description>
  <cp:lastModifiedBy>Pete Holter</cp:lastModifiedBy>
  <cp:revision>1</cp:revision>
  <cp:lastPrinted>2009-08-14T18:22:53Z</cp:lastPrinted>
  <dcterms:created xsi:type="dcterms:W3CDTF">2009-07-10T17:38:00Z</dcterms:created>
  <dcterms:modified xsi:type="dcterms:W3CDTF">2022-10-31T14:38:25Z</dcterms:modified>
  <cp:category>Check Records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64440492-4C8B-11D1-8B70-080036B11A03}" pid="4">
    <vt:lpwstr>Pete Holter</vt:lpwstr>
  </property>
</Properties>
</file>